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840" windowHeight="13740" tabRatio="285"/>
  </bookViews>
  <sheets>
    <sheet name="показатели" sheetId="1" r:id="rId1"/>
    <sheet name="описание" sheetId="2" r:id="rId2"/>
  </sheets>
  <definedNames>
    <definedName name="_xlnm._FilterDatabase" localSheetId="0" hidden="1">показатели!$A$2:$AZ$16</definedName>
  </definedNames>
  <calcPr calcId="125725"/>
</workbook>
</file>

<file path=xl/calcChain.xml><?xml version="1.0" encoding="utf-8"?>
<calcChain xmlns="http://schemas.openxmlformats.org/spreadsheetml/2006/main">
  <c r="N4" i="1"/>
  <c r="AP5"/>
  <c r="AP6"/>
  <c r="AP7"/>
  <c r="AP8"/>
  <c r="AP9"/>
  <c r="AP10"/>
  <c r="AP11"/>
  <c r="AP13"/>
  <c r="AP14"/>
  <c r="AP15"/>
  <c r="AP16"/>
  <c r="AP4"/>
  <c r="AI5"/>
  <c r="AI6"/>
  <c r="AI7"/>
  <c r="AI8"/>
  <c r="AI9"/>
  <c r="AI10"/>
  <c r="AI11"/>
  <c r="AI12"/>
  <c r="AI13"/>
  <c r="AI14"/>
  <c r="AI15"/>
  <c r="AI16"/>
  <c r="AI4"/>
  <c r="AB5"/>
  <c r="AB6"/>
  <c r="AB7"/>
  <c r="AB8"/>
  <c r="AB9"/>
  <c r="AB10"/>
  <c r="AB11"/>
  <c r="AB12"/>
  <c r="AB13"/>
  <c r="AB14"/>
  <c r="AB15"/>
  <c r="AB16"/>
  <c r="AB4"/>
  <c r="AA5"/>
  <c r="AA6"/>
  <c r="AA7"/>
  <c r="AA8"/>
  <c r="AA9"/>
  <c r="AA10"/>
  <c r="AA11"/>
  <c r="AA12"/>
  <c r="AA13"/>
  <c r="AA14"/>
  <c r="AA15"/>
  <c r="AA16"/>
  <c r="AA4"/>
  <c r="Z4"/>
  <c r="Z5"/>
  <c r="Z6"/>
  <c r="Z7"/>
  <c r="Z8"/>
  <c r="Z9"/>
  <c r="Z10"/>
  <c r="Z11"/>
  <c r="Z12"/>
  <c r="Z13"/>
  <c r="Z14"/>
  <c r="Z15"/>
  <c r="Z16"/>
  <c r="Y5"/>
  <c r="Y6"/>
  <c r="Y7"/>
  <c r="Y8"/>
  <c r="Y9"/>
  <c r="Y10"/>
  <c r="Y11"/>
  <c r="Y12"/>
  <c r="Y13"/>
  <c r="Y14"/>
  <c r="Y15"/>
  <c r="Y16"/>
  <c r="Y4"/>
  <c r="T6"/>
  <c r="T7"/>
  <c r="T9"/>
  <c r="T10"/>
  <c r="T11"/>
  <c r="T12"/>
  <c r="T13"/>
  <c r="T14"/>
  <c r="T15"/>
  <c r="T16"/>
  <c r="T4"/>
  <c r="S5"/>
  <c r="T5" s="1"/>
  <c r="S6"/>
  <c r="S7"/>
  <c r="T8"/>
  <c r="S9"/>
  <c r="S10"/>
  <c r="S12"/>
  <c r="S13"/>
  <c r="S14"/>
  <c r="S15"/>
  <c r="S16"/>
  <c r="S4"/>
  <c r="R5"/>
  <c r="R6"/>
  <c r="R7"/>
  <c r="R8"/>
  <c r="R9"/>
  <c r="R10"/>
  <c r="R11"/>
  <c r="R12"/>
  <c r="R13"/>
  <c r="R14"/>
  <c r="R15"/>
  <c r="R16"/>
  <c r="R4"/>
  <c r="N8"/>
  <c r="AQ11"/>
  <c r="N12"/>
  <c r="M5"/>
  <c r="M6"/>
  <c r="M7"/>
  <c r="M8"/>
  <c r="M9"/>
  <c r="M10"/>
  <c r="M11"/>
  <c r="M12"/>
  <c r="M13"/>
  <c r="M14"/>
  <c r="M15"/>
  <c r="M16"/>
  <c r="M4"/>
  <c r="L5"/>
  <c r="L6"/>
  <c r="L7"/>
  <c r="N7" s="1"/>
  <c r="L8"/>
  <c r="L10"/>
  <c r="L12"/>
  <c r="L13"/>
  <c r="L14"/>
  <c r="L16"/>
  <c r="L4"/>
  <c r="N5"/>
  <c r="N6"/>
  <c r="N9"/>
  <c r="AQ9" s="1"/>
  <c r="N10"/>
  <c r="N13"/>
  <c r="AQ13" s="1"/>
  <c r="N14"/>
  <c r="AQ14" s="1"/>
  <c r="N16"/>
  <c r="AQ16" s="1"/>
  <c r="AR16" s="1"/>
  <c r="AQ5" l="1"/>
  <c r="AR6"/>
  <c r="AR11"/>
  <c r="AR14"/>
  <c r="AR15"/>
  <c r="AR13"/>
  <c r="AR9"/>
  <c r="AR12"/>
  <c r="AR4" l="1"/>
  <c r="AR10"/>
  <c r="AR7"/>
  <c r="AR8"/>
  <c r="AR5"/>
</calcChain>
</file>

<file path=xl/sharedStrings.xml><?xml version="1.0" encoding="utf-8"?>
<sst xmlns="http://schemas.openxmlformats.org/spreadsheetml/2006/main" count="138" uniqueCount="92">
  <si>
    <t>№ п/п</t>
  </si>
  <si>
    <t>Наименование учреждения</t>
  </si>
  <si>
    <t xml:space="preserve">1. Открытость и доступность информации об организации </t>
  </si>
  <si>
    <t>2. Комфортность условий предоставления услуг</t>
  </si>
  <si>
    <t>Крит2</t>
  </si>
  <si>
    <t>3. Доступность услуг для инвалидов</t>
  </si>
  <si>
    <t>Крит3</t>
  </si>
  <si>
    <t xml:space="preserve">4. Доброжелательность, вежливость работников организации </t>
  </si>
  <si>
    <t>Крит4</t>
  </si>
  <si>
    <t>5. Удовлетворенность условиями оказания услуг</t>
  </si>
  <si>
    <t>Крит5</t>
  </si>
  <si>
    <t>ИТОГ</t>
  </si>
  <si>
    <t>1.1.1. И.стенд</t>
  </si>
  <si>
    <t>1.1.2. И.сайт</t>
  </si>
  <si>
    <t>1.2.1. С.дист</t>
  </si>
  <si>
    <t>1.3.1.У.стенд</t>
  </si>
  <si>
    <t>1.3.2. У.сайт</t>
  </si>
  <si>
    <t>1.1. П.инф</t>
  </si>
  <si>
    <t>1.2. П.дист</t>
  </si>
  <si>
    <t>1.3. П.открУ</t>
  </si>
  <si>
    <t>2.1.1.С.комф</t>
  </si>
  <si>
    <t>2.3.1.У.комф.</t>
  </si>
  <si>
    <t>2.1. П.комф</t>
  </si>
  <si>
    <t>2.3. У.комф.</t>
  </si>
  <si>
    <t>3.1.1. С.Орг.Д</t>
  </si>
  <si>
    <t>3.2.1. С.Усл.Д</t>
  </si>
  <si>
    <t>3.3.1. У.дост</t>
  </si>
  <si>
    <t>3.1. П.орг.Д</t>
  </si>
  <si>
    <t>3.2. П.усл.Д</t>
  </si>
  <si>
    <t>3.3. П.дост.У</t>
  </si>
  <si>
    <t>4.1.1. У.перв.К</t>
  </si>
  <si>
    <t>4.2.1. У.оказ.усл</t>
  </si>
  <si>
    <t>4.3.1. У.вежл.дист</t>
  </si>
  <si>
    <t>4.1. П.перв.К</t>
  </si>
  <si>
    <t>4.2. П.оказ.усл</t>
  </si>
  <si>
    <t>4.3. П.вежл.дист.У</t>
  </si>
  <si>
    <t>5.1.1. У.реком</t>
  </si>
  <si>
    <t>5.2.1.1. У.орг.усл.</t>
  </si>
  <si>
    <t>5.3.1. У.уд</t>
  </si>
  <si>
    <t>5.1. П.реком</t>
  </si>
  <si>
    <t>5.2.П.Орг.усл.</t>
  </si>
  <si>
    <t>5.3. П.уд</t>
  </si>
  <si>
    <t>общий балл</t>
  </si>
  <si>
    <t>Рейтинг</t>
  </si>
  <si>
    <t>Выборка (анкет)</t>
  </si>
  <si>
    <t>критерии</t>
  </si>
  <si>
    <t>показатели</t>
  </si>
  <si>
    <t>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</si>
  <si>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</si>
  <si>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</si>
  <si>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</si>
  <si>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Наличие на официальном сайте организации информации о дистанционных способах взаимодействия с получателями услуг и их функционирование: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</si>
  <si>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</si>
  <si>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 xml:space="preserve">Обеспечение в организации социальной сферы комфортных условий для предоставления услуг </t>
  </si>
  <si>
    <t>Наличие комфортных условий для предоставления услуг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</si>
  <si>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</si>
  <si>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Удовлетворенность комфортностью предоставления услуг организацией социальной сферы</t>
  </si>
  <si>
    <t>Оборудование помещений организации социальной сферы и прилегающей к ней территории с учетом доступности для инвалидов:</t>
  </si>
  <si>
    <t>Наличие в помещениях организации социальной сферы и на прилегающей к ней территории: оборудованных входных групп пандусами (подъемными платформами);  выделенных стоянок для автотранспортных средств инвалидов; 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</t>
  </si>
  <si>
    <t>Обеспечение в организации социальной сферы условий доступности, позволяющих инвалидам получать услуги наравне с другими:</t>
  </si>
  <si>
    <t>Наличие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</si>
  <si>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</si>
  <si>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>Удовлетворенность доступностью услуг для инвалидов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</si>
  <si>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</si>
  <si>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</si>
  <si>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</si>
  <si>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</si>
  <si>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</si>
  <si>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 при использовании дистанционных форм взаимодействия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</si>
  <si>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</si>
  <si>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 xml:space="preserve">Готовность получателей услуг рекомендовать организацию социальной сферы родственникам и знакомым 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</si>
  <si>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</si>
  <si>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</si>
  <si>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Удовлетворенность получателей услуг в целом условиями оказания услуг в организации социальной сферы</t>
  </si>
  <si>
    <t>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(кол-во удовлетворенных)</t>
  </si>
  <si>
    <t>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 (количество)</t>
  </si>
  <si>
    <t>кол-во</t>
  </si>
  <si>
    <t>доля</t>
  </si>
  <si>
    <t>Крит1</t>
  </si>
  <si>
    <t>МБОУ Средняя школа № 1 им. Ю. А. Гагарина</t>
  </si>
  <si>
    <t>МБОУ Средняя школа № 2 им. Е. В. Камышева</t>
  </si>
  <si>
    <t>МБОУ Ашковская основная школа</t>
  </si>
  <si>
    <t xml:space="preserve">МБОУ Баскаковская средняя школа </t>
  </si>
  <si>
    <t>МБОУ Никольское СШ им. И.А.Денисенкова</t>
  </si>
  <si>
    <t>МБОУ Пречистенская средняя школа им. И.И. Цапова</t>
  </si>
  <si>
    <t>МБОУ «Родомановская средняя школа»</t>
  </si>
  <si>
    <t>МКОУ «Открытая средняя школа»</t>
  </si>
  <si>
    <t>МБДОУ  Детский сад "Солнышко"</t>
  </si>
  <si>
    <t>МБДОУ Детский сад "Звёздочка"</t>
  </si>
  <si>
    <t>МБДОУ "Детский сад им. Ю.А.Гагарина"</t>
  </si>
  <si>
    <t xml:space="preserve">
МБДОУ детский сад "Колокольчик"</t>
  </si>
  <si>
    <t>МБУ ДО Центр детского творчества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</si>
</sst>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90">
    <xf numFmtId="0" fontId="0" fillId="0" borderId="0" xfId="0"/>
    <xf numFmtId="0" fontId="4" fillId="0" borderId="0" xfId="2" applyNumberFormat="1" applyFont="1"/>
    <xf numFmtId="0" fontId="4" fillId="0" borderId="7" xfId="2" applyNumberFormat="1" applyFont="1" applyBorder="1" applyAlignment="1">
      <alignment horizontal="center"/>
    </xf>
    <xf numFmtId="0" fontId="4" fillId="0" borderId="7" xfId="2" applyNumberFormat="1" applyFont="1" applyBorder="1" applyAlignment="1">
      <alignment horizontal="left"/>
    </xf>
    <xf numFmtId="0" fontId="4" fillId="0" borderId="7" xfId="2" applyNumberFormat="1" applyFont="1" applyFill="1" applyBorder="1" applyAlignment="1">
      <alignment horizontal="center"/>
    </xf>
    <xf numFmtId="164" fontId="7" fillId="0" borderId="7" xfId="2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" fontId="1" fillId="0" borderId="7" xfId="1" applyNumberFormat="1" applyFont="1" applyBorder="1" applyAlignment="1">
      <alignment horizontal="center"/>
    </xf>
    <xf numFmtId="164" fontId="1" fillId="0" borderId="7" xfId="3" applyNumberFormat="1" applyBorder="1" applyAlignment="1">
      <alignment horizontal="center"/>
    </xf>
    <xf numFmtId="0" fontId="1" fillId="0" borderId="7" xfId="3" applyNumberFormat="1" applyBorder="1" applyAlignment="1">
      <alignment horizontal="center"/>
    </xf>
    <xf numFmtId="1" fontId="8" fillId="6" borderId="7" xfId="2" applyNumberFormat="1" applyFont="1" applyFill="1" applyBorder="1" applyAlignment="1">
      <alignment horizontal="center"/>
    </xf>
    <xf numFmtId="1" fontId="1" fillId="0" borderId="7" xfId="3" applyNumberFormat="1" applyBorder="1" applyAlignment="1">
      <alignment horizontal="center"/>
    </xf>
    <xf numFmtId="0" fontId="4" fillId="0" borderId="0" xfId="2"/>
    <xf numFmtId="0" fontId="7" fillId="0" borderId="0" xfId="2" applyNumberFormat="1" applyFont="1"/>
    <xf numFmtId="0" fontId="1" fillId="0" borderId="0" xfId="3"/>
    <xf numFmtId="0" fontId="2" fillId="0" borderId="0" xfId="3" applyFont="1"/>
    <xf numFmtId="0" fontId="5" fillId="0" borderId="0" xfId="2" applyNumberFormat="1" applyFont="1" applyAlignment="1"/>
    <xf numFmtId="0" fontId="4" fillId="0" borderId="0" xfId="2" applyNumberFormat="1"/>
    <xf numFmtId="0" fontId="5" fillId="4" borderId="0" xfId="2" applyNumberFormat="1" applyFont="1" applyFill="1" applyBorder="1" applyAlignment="1">
      <alignment horizontal="left" vertical="center"/>
    </xf>
    <xf numFmtId="0" fontId="5" fillId="4" borderId="0" xfId="2" applyNumberFormat="1" applyFont="1" applyFill="1" applyBorder="1" applyAlignment="1">
      <alignment horizontal="center" vertical="center"/>
    </xf>
    <xf numFmtId="0" fontId="4" fillId="4" borderId="0" xfId="2" applyNumberFormat="1" applyFont="1" applyFill="1" applyBorder="1" applyAlignment="1">
      <alignment horizontal="center" vertical="center"/>
    </xf>
    <xf numFmtId="0" fontId="4" fillId="4" borderId="0" xfId="2" applyFill="1"/>
    <xf numFmtId="0" fontId="1" fillId="6" borderId="0" xfId="3" applyFont="1" applyFill="1" applyBorder="1" applyAlignment="1">
      <alignment horizontal="left"/>
    </xf>
    <xf numFmtId="0" fontId="4" fillId="6" borderId="0" xfId="2" applyFill="1"/>
    <xf numFmtId="0" fontId="4" fillId="0" borderId="0" xfId="2" applyAlignment="1">
      <alignment horizontal="left"/>
    </xf>
    <xf numFmtId="0" fontId="6" fillId="0" borderId="0" xfId="3" applyFont="1" applyFill="1" applyBorder="1" applyAlignment="1">
      <alignment horizontal="left"/>
    </xf>
    <xf numFmtId="0" fontId="5" fillId="0" borderId="0" xfId="2" applyFont="1"/>
    <xf numFmtId="0" fontId="4" fillId="0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5" fillId="6" borderId="0" xfId="2" applyFont="1" applyFill="1"/>
    <xf numFmtId="0" fontId="7" fillId="6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6" fillId="6" borderId="0" xfId="3" applyFont="1" applyFill="1" applyBorder="1" applyAlignment="1">
      <alignment horizontal="left"/>
    </xf>
    <xf numFmtId="0" fontId="7" fillId="6" borderId="0" xfId="3" applyFont="1" applyFill="1" applyBorder="1" applyAlignment="1">
      <alignment horizontal="left"/>
    </xf>
    <xf numFmtId="0" fontId="4" fillId="6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164" fontId="9" fillId="0" borderId="0" xfId="2" applyNumberFormat="1" applyFont="1"/>
    <xf numFmtId="0" fontId="10" fillId="0" borderId="0" xfId="0" applyFont="1" applyAlignment="1">
      <alignment horizontal="center"/>
    </xf>
    <xf numFmtId="0" fontId="4" fillId="6" borderId="7" xfId="2" applyNumberFormat="1" applyFont="1" applyFill="1" applyBorder="1" applyAlignment="1">
      <alignment horizontal="center"/>
    </xf>
    <xf numFmtId="1" fontId="7" fillId="6" borderId="7" xfId="2" applyNumberFormat="1" applyFont="1" applyFill="1" applyBorder="1" applyAlignment="1">
      <alignment horizontal="center"/>
    </xf>
    <xf numFmtId="1" fontId="1" fillId="6" borderId="7" xfId="3" applyNumberFormat="1" applyFill="1" applyBorder="1" applyAlignment="1">
      <alignment horizontal="center"/>
    </xf>
    <xf numFmtId="1" fontId="4" fillId="6" borderId="7" xfId="2" applyNumberFormat="1" applyFill="1" applyBorder="1" applyAlignment="1">
      <alignment horizontal="center"/>
    </xf>
    <xf numFmtId="0" fontId="4" fillId="0" borderId="0" xfId="2" applyNumberFormat="1" applyFont="1" applyAlignment="1">
      <alignment vertical="center"/>
    </xf>
    <xf numFmtId="0" fontId="7" fillId="5" borderId="6" xfId="3" applyFont="1" applyFill="1" applyBorder="1" applyAlignment="1">
      <alignment horizontal="left" vertical="center"/>
    </xf>
    <xf numFmtId="14" fontId="4" fillId="5" borderId="8" xfId="2" applyNumberFormat="1" applyFont="1" applyFill="1" applyBorder="1" applyAlignment="1">
      <alignment horizontal="center" vertical="center"/>
    </xf>
    <xf numFmtId="0" fontId="7" fillId="5" borderId="8" xfId="2" applyNumberFormat="1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left" vertical="center"/>
    </xf>
    <xf numFmtId="1" fontId="7" fillId="0" borderId="7" xfId="1" applyNumberFormat="1" applyFont="1" applyFill="1" applyBorder="1" applyAlignment="1">
      <alignment horizontal="center"/>
    </xf>
    <xf numFmtId="1" fontId="5" fillId="4" borderId="7" xfId="2" applyNumberFormat="1" applyFont="1" applyFill="1" applyBorder="1" applyAlignment="1">
      <alignment horizontal="center"/>
    </xf>
    <xf numFmtId="1" fontId="5" fillId="5" borderId="7" xfId="2" applyNumberFormat="1" applyFont="1" applyFill="1" applyBorder="1" applyAlignment="1">
      <alignment horizontal="center"/>
    </xf>
    <xf numFmtId="0" fontId="0" fillId="6" borderId="0" xfId="3" applyFont="1" applyFill="1" applyBorder="1" applyAlignment="1">
      <alignment horizontal="left"/>
    </xf>
    <xf numFmtId="0" fontId="4" fillId="5" borderId="1" xfId="2" applyNumberFormat="1" applyFont="1" applyFill="1" applyBorder="1" applyAlignment="1">
      <alignment horizontal="left" vertical="center"/>
    </xf>
    <xf numFmtId="0" fontId="4" fillId="5" borderId="8" xfId="2" applyNumberFormat="1" applyFont="1" applyFill="1" applyBorder="1" applyAlignment="1">
      <alignment horizontal="left" vertical="center"/>
    </xf>
    <xf numFmtId="0" fontId="7" fillId="5" borderId="9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left" vertical="center"/>
    </xf>
    <xf numFmtId="0" fontId="6" fillId="6" borderId="8" xfId="3" applyFont="1" applyFill="1" applyBorder="1" applyAlignment="1">
      <alignment horizontal="left" vertical="center"/>
    </xf>
    <xf numFmtId="0" fontId="1" fillId="3" borderId="3" xfId="3" applyFont="1" applyFill="1" applyBorder="1" applyAlignment="1">
      <alignment horizontal="left" vertical="center"/>
    </xf>
    <xf numFmtId="0" fontId="1" fillId="3" borderId="4" xfId="3" applyFont="1" applyFill="1" applyBorder="1" applyAlignment="1">
      <alignment horizontal="left" vertical="center"/>
    </xf>
    <xf numFmtId="0" fontId="1" fillId="3" borderId="4" xfId="3" applyFill="1" applyBorder="1" applyAlignment="1">
      <alignment horizontal="left" vertical="center"/>
    </xf>
    <xf numFmtId="0" fontId="1" fillId="3" borderId="5" xfId="3" applyFill="1" applyBorder="1" applyAlignment="1">
      <alignment horizontal="left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7" fillId="5" borderId="9" xfId="2" applyNumberFormat="1" applyFont="1" applyFill="1" applyBorder="1" applyAlignment="1">
      <alignment horizontal="center" vertical="center"/>
    </xf>
    <xf numFmtId="0" fontId="7" fillId="5" borderId="10" xfId="2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8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0" fontId="5" fillId="3" borderId="8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8" xfId="2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8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8" xfId="3" applyFont="1" applyFill="1" applyBorder="1" applyAlignment="1">
      <alignment horizontal="center" vertical="center"/>
    </xf>
    <xf numFmtId="0" fontId="4" fillId="5" borderId="9" xfId="2" applyNumberFormat="1" applyFont="1" applyFill="1" applyBorder="1" applyAlignment="1">
      <alignment horizontal="center" vertical="center"/>
    </xf>
    <xf numFmtId="0" fontId="4" fillId="5" borderId="10" xfId="2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8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"/>
  <sheetViews>
    <sheetView tabSelected="1" workbookViewId="0">
      <pane xSplit="3" ySplit="3" topLeftCell="AK4" activePane="bottomRight" state="frozen"/>
      <selection pane="topRight" activeCell="D1" sqref="D1"/>
      <selection pane="bottomLeft" activeCell="A4" sqref="A4"/>
      <selection pane="bottomRight" activeCell="AQ21" sqref="AQ21"/>
    </sheetView>
  </sheetViews>
  <sheetFormatPr defaultRowHeight="15"/>
  <cols>
    <col min="1" max="1" width="7.28515625" style="1" customWidth="1"/>
    <col min="2" max="2" width="50.42578125" style="13" customWidth="1"/>
    <col min="3" max="3" width="11.28515625" style="13" customWidth="1"/>
    <col min="4" max="6" width="9.140625" style="1"/>
    <col min="7" max="7" width="8.85546875" style="1" customWidth="1"/>
    <col min="8" max="10" width="9.140625" style="14"/>
    <col min="11" max="11" width="9.140625" style="15"/>
    <col min="12" max="12" width="9.140625" style="16"/>
    <col min="13" max="13" width="9.140625" style="15"/>
    <col min="14" max="14" width="9.140625" style="17"/>
    <col min="15" max="16" width="9.140625" style="1"/>
    <col min="17" max="19" width="9.140625" style="15"/>
    <col min="20" max="23" width="9.140625" style="1"/>
    <col min="24" max="24" width="9.140625" style="18"/>
    <col min="25" max="27" width="9.140625" style="15"/>
    <col min="28" max="28" width="9.140625" style="1"/>
    <col min="29" max="34" width="9.140625" style="15"/>
    <col min="35" max="35" width="9.140625" style="1"/>
    <col min="36" max="36" width="9.140625" style="13"/>
    <col min="37" max="38" width="9.140625" style="18"/>
    <col min="39" max="41" width="9.140625" style="15"/>
    <col min="42" max="42" width="9.140625" style="1"/>
    <col min="43" max="43" width="15.85546875" style="1" customWidth="1"/>
    <col min="44" max="44" width="11.7109375" style="1" customWidth="1"/>
    <col min="45" max="16384" width="9.140625" style="1"/>
  </cols>
  <sheetData>
    <row r="1" spans="1:44" s="46" customFormat="1" ht="15" customHeight="1">
      <c r="A1" s="74" t="s">
        <v>0</v>
      </c>
      <c r="B1" s="76" t="s">
        <v>1</v>
      </c>
      <c r="C1" s="78" t="s">
        <v>44</v>
      </c>
      <c r="D1" s="65" t="s">
        <v>2</v>
      </c>
      <c r="E1" s="66"/>
      <c r="F1" s="66"/>
      <c r="G1" s="66"/>
      <c r="H1" s="66"/>
      <c r="I1" s="66"/>
      <c r="J1" s="66"/>
      <c r="K1" s="66"/>
      <c r="L1" s="66"/>
      <c r="M1" s="66"/>
      <c r="N1" s="69" t="s">
        <v>78</v>
      </c>
      <c r="O1" s="61" t="s">
        <v>3</v>
      </c>
      <c r="P1" s="62"/>
      <c r="Q1" s="63"/>
      <c r="R1" s="63"/>
      <c r="S1" s="64"/>
      <c r="T1" s="69" t="s">
        <v>4</v>
      </c>
      <c r="U1" s="71" t="s">
        <v>5</v>
      </c>
      <c r="V1" s="72"/>
      <c r="W1" s="72"/>
      <c r="X1" s="72"/>
      <c r="Y1" s="72"/>
      <c r="Z1" s="72"/>
      <c r="AA1" s="73"/>
      <c r="AB1" s="82" t="s">
        <v>6</v>
      </c>
      <c r="AC1" s="61" t="s">
        <v>7</v>
      </c>
      <c r="AD1" s="63"/>
      <c r="AE1" s="63"/>
      <c r="AF1" s="63"/>
      <c r="AG1" s="63"/>
      <c r="AH1" s="64"/>
      <c r="AI1" s="69" t="s">
        <v>8</v>
      </c>
      <c r="AJ1" s="71" t="s">
        <v>9</v>
      </c>
      <c r="AK1" s="72"/>
      <c r="AL1" s="72"/>
      <c r="AM1" s="72"/>
      <c r="AN1" s="72"/>
      <c r="AO1" s="73"/>
      <c r="AP1" s="69" t="s">
        <v>10</v>
      </c>
      <c r="AQ1" s="88" t="s">
        <v>11</v>
      </c>
      <c r="AR1" s="89"/>
    </row>
    <row r="2" spans="1:44" s="46" customFormat="1">
      <c r="A2" s="75"/>
      <c r="B2" s="77"/>
      <c r="C2" s="79"/>
      <c r="D2" s="55" t="s">
        <v>12</v>
      </c>
      <c r="E2" s="55" t="s">
        <v>13</v>
      </c>
      <c r="F2" s="55" t="s">
        <v>14</v>
      </c>
      <c r="G2" s="67" t="s">
        <v>15</v>
      </c>
      <c r="H2" s="68"/>
      <c r="I2" s="67" t="s">
        <v>16</v>
      </c>
      <c r="J2" s="68"/>
      <c r="K2" s="59" t="s">
        <v>17</v>
      </c>
      <c r="L2" s="59" t="s">
        <v>18</v>
      </c>
      <c r="M2" s="59" t="s">
        <v>19</v>
      </c>
      <c r="N2" s="70"/>
      <c r="O2" s="55" t="s">
        <v>20</v>
      </c>
      <c r="P2" s="57" t="s">
        <v>21</v>
      </c>
      <c r="Q2" s="58"/>
      <c r="R2" s="59" t="s">
        <v>22</v>
      </c>
      <c r="S2" s="59" t="s">
        <v>23</v>
      </c>
      <c r="T2" s="70"/>
      <c r="U2" s="55" t="s">
        <v>24</v>
      </c>
      <c r="V2" s="55" t="s">
        <v>25</v>
      </c>
      <c r="W2" s="84" t="s">
        <v>26</v>
      </c>
      <c r="X2" s="85"/>
      <c r="Y2" s="59" t="s">
        <v>27</v>
      </c>
      <c r="Z2" s="59" t="s">
        <v>28</v>
      </c>
      <c r="AA2" s="59" t="s">
        <v>29</v>
      </c>
      <c r="AB2" s="83"/>
      <c r="AC2" s="47" t="s">
        <v>30</v>
      </c>
      <c r="AD2" s="47" t="s">
        <v>31</v>
      </c>
      <c r="AE2" s="47" t="s">
        <v>32</v>
      </c>
      <c r="AF2" s="59" t="s">
        <v>33</v>
      </c>
      <c r="AG2" s="59" t="s">
        <v>34</v>
      </c>
      <c r="AH2" s="59" t="s">
        <v>35</v>
      </c>
      <c r="AI2" s="70"/>
      <c r="AJ2" s="47" t="s">
        <v>36</v>
      </c>
      <c r="AK2" s="47" t="s">
        <v>37</v>
      </c>
      <c r="AL2" s="47" t="s">
        <v>38</v>
      </c>
      <c r="AM2" s="59" t="s">
        <v>39</v>
      </c>
      <c r="AN2" s="59" t="s">
        <v>40</v>
      </c>
      <c r="AO2" s="59" t="s">
        <v>41</v>
      </c>
      <c r="AP2" s="70"/>
      <c r="AQ2" s="86" t="s">
        <v>42</v>
      </c>
      <c r="AR2" s="80" t="s">
        <v>43</v>
      </c>
    </row>
    <row r="3" spans="1:44" s="46" customFormat="1">
      <c r="A3" s="75"/>
      <c r="B3" s="77"/>
      <c r="C3" s="79"/>
      <c r="D3" s="56"/>
      <c r="E3" s="56"/>
      <c r="F3" s="56"/>
      <c r="G3" s="48" t="s">
        <v>76</v>
      </c>
      <c r="H3" s="49" t="s">
        <v>77</v>
      </c>
      <c r="I3" s="48" t="s">
        <v>76</v>
      </c>
      <c r="J3" s="49" t="s">
        <v>77</v>
      </c>
      <c r="K3" s="60"/>
      <c r="L3" s="60"/>
      <c r="M3" s="60"/>
      <c r="N3" s="70"/>
      <c r="O3" s="56"/>
      <c r="P3" s="48" t="s">
        <v>76</v>
      </c>
      <c r="Q3" s="49" t="s">
        <v>77</v>
      </c>
      <c r="R3" s="60"/>
      <c r="S3" s="60"/>
      <c r="T3" s="70"/>
      <c r="U3" s="56"/>
      <c r="V3" s="56"/>
      <c r="W3" s="48" t="s">
        <v>76</v>
      </c>
      <c r="X3" s="49" t="s">
        <v>77</v>
      </c>
      <c r="Y3" s="60"/>
      <c r="Z3" s="60"/>
      <c r="AA3" s="60"/>
      <c r="AB3" s="83"/>
      <c r="AC3" s="50" t="s">
        <v>76</v>
      </c>
      <c r="AD3" s="50" t="s">
        <v>76</v>
      </c>
      <c r="AE3" s="50" t="s">
        <v>76</v>
      </c>
      <c r="AF3" s="60"/>
      <c r="AG3" s="60"/>
      <c r="AH3" s="60"/>
      <c r="AI3" s="70"/>
      <c r="AJ3" s="50" t="s">
        <v>76</v>
      </c>
      <c r="AK3" s="50" t="s">
        <v>76</v>
      </c>
      <c r="AL3" s="50" t="s">
        <v>76</v>
      </c>
      <c r="AM3" s="60"/>
      <c r="AN3" s="60"/>
      <c r="AO3" s="60"/>
      <c r="AP3" s="70"/>
      <c r="AQ3" s="87"/>
      <c r="AR3" s="81"/>
    </row>
    <row r="4" spans="1:44">
      <c r="A4" s="2">
        <v>1</v>
      </c>
      <c r="B4" s="3" t="s">
        <v>79</v>
      </c>
      <c r="C4" s="41">
        <v>247</v>
      </c>
      <c r="D4" s="4">
        <v>37</v>
      </c>
      <c r="E4" s="4">
        <v>37</v>
      </c>
      <c r="F4" s="4">
        <v>2</v>
      </c>
      <c r="G4" s="42">
        <v>247</v>
      </c>
      <c r="H4" s="5">
        <v>100</v>
      </c>
      <c r="I4" s="43">
        <v>247</v>
      </c>
      <c r="J4" s="5">
        <v>100</v>
      </c>
      <c r="K4" s="6">
        <v>100</v>
      </c>
      <c r="L4" s="6">
        <f>MIN(F4*30,100)</f>
        <v>60</v>
      </c>
      <c r="M4" s="51">
        <f>ROUND((H4+J4)/2,0)</f>
        <v>100</v>
      </c>
      <c r="N4" s="52">
        <f>ROUND((K4*0.3+L4*0.3+M4*0.4),0)</f>
        <v>88</v>
      </c>
      <c r="O4" s="2">
        <v>5</v>
      </c>
      <c r="P4" s="42">
        <v>232</v>
      </c>
      <c r="Q4" s="7">
        <v>94</v>
      </c>
      <c r="R4" s="8">
        <f>O4*20</f>
        <v>100</v>
      </c>
      <c r="S4" s="8">
        <f>Q4</f>
        <v>94</v>
      </c>
      <c r="T4" s="52">
        <f>ROUND(AVERAGE(R4:S4),0)</f>
        <v>97</v>
      </c>
      <c r="U4" s="2">
        <v>3</v>
      </c>
      <c r="V4" s="2">
        <v>5</v>
      </c>
      <c r="W4" s="42">
        <v>247</v>
      </c>
      <c r="X4" s="9">
        <v>100</v>
      </c>
      <c r="Y4" s="10">
        <f>MIN(U4*20,100)</f>
        <v>60</v>
      </c>
      <c r="Z4" s="10">
        <f>MIN(V4*20,100)</f>
        <v>100</v>
      </c>
      <c r="AA4" s="12">
        <f>X4</f>
        <v>100</v>
      </c>
      <c r="AB4" s="52">
        <f>ROUND((0.3*Y4+0.4*Z4+0.3*AA4),0)</f>
        <v>88</v>
      </c>
      <c r="AC4" s="44">
        <v>247</v>
      </c>
      <c r="AD4" s="44">
        <v>247</v>
      </c>
      <c r="AE4" s="44">
        <v>230</v>
      </c>
      <c r="AF4" s="12">
        <v>100</v>
      </c>
      <c r="AG4" s="12">
        <v>100</v>
      </c>
      <c r="AH4" s="12">
        <v>93</v>
      </c>
      <c r="AI4" s="52">
        <f>ROUND((0.4*AF4+0.4*AG4+0.2*AH4),0)</f>
        <v>99</v>
      </c>
      <c r="AJ4" s="45">
        <v>247</v>
      </c>
      <c r="AK4" s="45">
        <v>229</v>
      </c>
      <c r="AL4" s="45">
        <v>229</v>
      </c>
      <c r="AM4" s="12">
        <v>100</v>
      </c>
      <c r="AN4" s="12">
        <v>93</v>
      </c>
      <c r="AO4" s="12">
        <v>93</v>
      </c>
      <c r="AP4" s="52">
        <f>ROUND((0.3*AM4+0.2*AN4+0.5*AO4),0)</f>
        <v>95</v>
      </c>
      <c r="AQ4" s="53">
        <v>93.34</v>
      </c>
      <c r="AR4" s="11">
        <f>RANK(AQ4,AQ4:AQ16,0)</f>
        <v>4</v>
      </c>
    </row>
    <row r="5" spans="1:44">
      <c r="A5" s="2">
        <v>2</v>
      </c>
      <c r="B5" s="3" t="s">
        <v>80</v>
      </c>
      <c r="C5" s="41">
        <v>300</v>
      </c>
      <c r="D5" s="4">
        <v>37</v>
      </c>
      <c r="E5" s="4">
        <v>37</v>
      </c>
      <c r="F5" s="4">
        <v>6</v>
      </c>
      <c r="G5" s="42">
        <v>300</v>
      </c>
      <c r="H5" s="5">
        <v>100</v>
      </c>
      <c r="I5" s="43">
        <v>300</v>
      </c>
      <c r="J5" s="5">
        <v>100</v>
      </c>
      <c r="K5" s="6">
        <v>100</v>
      </c>
      <c r="L5" s="6">
        <f t="shared" ref="L5:L16" si="0">MIN(F5*30,100)</f>
        <v>100</v>
      </c>
      <c r="M5" s="51">
        <f t="shared" ref="M5:M16" si="1">ROUND((H5+J5)/2,0)</f>
        <v>100</v>
      </c>
      <c r="N5" s="52">
        <f t="shared" ref="N5:N16" si="2">ROUND((K5*0.3+L5*0.3+M5*0.4),0)</f>
        <v>100</v>
      </c>
      <c r="O5" s="2">
        <v>5</v>
      </c>
      <c r="P5" s="42">
        <v>288</v>
      </c>
      <c r="Q5" s="7">
        <v>96</v>
      </c>
      <c r="R5" s="8">
        <f t="shared" ref="R5:R16" si="3">O5*20</f>
        <v>100</v>
      </c>
      <c r="S5" s="8">
        <f t="shared" ref="S5:S16" si="4">Q5</f>
        <v>96</v>
      </c>
      <c r="T5" s="52">
        <f t="shared" ref="T5:T16" si="5">ROUND(AVERAGE(R5:S5),0)</f>
        <v>98</v>
      </c>
      <c r="U5" s="2">
        <v>4</v>
      </c>
      <c r="V5" s="2">
        <v>1</v>
      </c>
      <c r="W5" s="42">
        <v>300</v>
      </c>
      <c r="X5" s="9">
        <v>100</v>
      </c>
      <c r="Y5" s="10">
        <f t="shared" ref="Y5:Z16" si="6">MIN(U5*20,100)</f>
        <v>80</v>
      </c>
      <c r="Z5" s="10">
        <f t="shared" si="6"/>
        <v>20</v>
      </c>
      <c r="AA5" s="12">
        <f t="shared" ref="AA5:AA16" si="7">X5</f>
        <v>100</v>
      </c>
      <c r="AB5" s="52">
        <f t="shared" ref="AB5:AB16" si="8">ROUND((0.3*Y5+0.4*Z5+0.3*AA5),0)</f>
        <v>62</v>
      </c>
      <c r="AC5" s="44">
        <v>285</v>
      </c>
      <c r="AD5" s="44">
        <v>285</v>
      </c>
      <c r="AE5" s="44">
        <v>290</v>
      </c>
      <c r="AF5" s="12">
        <v>95</v>
      </c>
      <c r="AG5" s="12">
        <v>95</v>
      </c>
      <c r="AH5" s="12">
        <v>97</v>
      </c>
      <c r="AI5" s="52">
        <f t="shared" ref="AI5:AI16" si="9">ROUND((0.4*AF5+0.4*AG5+0.2*AH5),0)</f>
        <v>95</v>
      </c>
      <c r="AJ5" s="45">
        <v>300</v>
      </c>
      <c r="AK5" s="45">
        <v>285</v>
      </c>
      <c r="AL5" s="45">
        <v>285</v>
      </c>
      <c r="AM5" s="12">
        <v>100</v>
      </c>
      <c r="AN5" s="12">
        <v>95</v>
      </c>
      <c r="AO5" s="12">
        <v>95</v>
      </c>
      <c r="AP5" s="52">
        <f t="shared" ref="AP5:AP16" si="10">ROUND((0.3*AM5+0.2*AN5+0.5*AO5),0)</f>
        <v>97</v>
      </c>
      <c r="AQ5" s="53">
        <f t="shared" ref="AQ5:AQ16" si="11">ROUND((N5+T5+AB5+AI5+AP5)/5,0)</f>
        <v>90</v>
      </c>
      <c r="AR5" s="11">
        <f t="shared" ref="AR5:AR16" si="12">RANK(AQ5,AQ5:AQ17,0)</f>
        <v>6</v>
      </c>
    </row>
    <row r="6" spans="1:44">
      <c r="A6" s="2">
        <v>3</v>
      </c>
      <c r="B6" s="3" t="s">
        <v>81</v>
      </c>
      <c r="C6" s="41">
        <v>40</v>
      </c>
      <c r="D6" s="4">
        <v>37</v>
      </c>
      <c r="E6" s="4">
        <v>37</v>
      </c>
      <c r="F6" s="4">
        <v>5</v>
      </c>
      <c r="G6" s="42">
        <v>40</v>
      </c>
      <c r="H6" s="5">
        <v>100</v>
      </c>
      <c r="I6" s="43">
        <v>40</v>
      </c>
      <c r="J6" s="5">
        <v>100</v>
      </c>
      <c r="K6" s="6">
        <v>100</v>
      </c>
      <c r="L6" s="6">
        <f t="shared" si="0"/>
        <v>100</v>
      </c>
      <c r="M6" s="51">
        <f t="shared" si="1"/>
        <v>100</v>
      </c>
      <c r="N6" s="52">
        <f t="shared" si="2"/>
        <v>100</v>
      </c>
      <c r="O6" s="2">
        <v>5</v>
      </c>
      <c r="P6" s="42">
        <v>40</v>
      </c>
      <c r="Q6" s="7">
        <v>100</v>
      </c>
      <c r="R6" s="8">
        <f t="shared" si="3"/>
        <v>100</v>
      </c>
      <c r="S6" s="8">
        <f t="shared" si="4"/>
        <v>100</v>
      </c>
      <c r="T6" s="52">
        <f t="shared" si="5"/>
        <v>100</v>
      </c>
      <c r="U6" s="2">
        <v>3</v>
      </c>
      <c r="V6" s="2">
        <v>0</v>
      </c>
      <c r="W6" s="42">
        <v>40</v>
      </c>
      <c r="X6" s="9">
        <v>100</v>
      </c>
      <c r="Y6" s="10">
        <f t="shared" si="6"/>
        <v>60</v>
      </c>
      <c r="Z6" s="10">
        <f t="shared" si="6"/>
        <v>0</v>
      </c>
      <c r="AA6" s="12">
        <f t="shared" si="7"/>
        <v>100</v>
      </c>
      <c r="AB6" s="52">
        <f t="shared" si="8"/>
        <v>48</v>
      </c>
      <c r="AC6" s="44">
        <v>40</v>
      </c>
      <c r="AD6" s="44">
        <v>40</v>
      </c>
      <c r="AE6" s="44">
        <v>40</v>
      </c>
      <c r="AF6" s="12">
        <v>100</v>
      </c>
      <c r="AG6" s="12">
        <v>100</v>
      </c>
      <c r="AH6" s="12">
        <v>100</v>
      </c>
      <c r="AI6" s="52">
        <f t="shared" si="9"/>
        <v>100</v>
      </c>
      <c r="AJ6" s="45">
        <v>40</v>
      </c>
      <c r="AK6" s="45">
        <v>40</v>
      </c>
      <c r="AL6" s="45">
        <v>40</v>
      </c>
      <c r="AM6" s="12">
        <v>100</v>
      </c>
      <c r="AN6" s="12">
        <v>100</v>
      </c>
      <c r="AO6" s="12">
        <v>100</v>
      </c>
      <c r="AP6" s="52">
        <f t="shared" si="10"/>
        <v>100</v>
      </c>
      <c r="AQ6" s="53">
        <v>89</v>
      </c>
      <c r="AR6" s="11">
        <f t="shared" si="12"/>
        <v>8</v>
      </c>
    </row>
    <row r="7" spans="1:44">
      <c r="A7" s="2">
        <v>4</v>
      </c>
      <c r="B7" s="3" t="s">
        <v>82</v>
      </c>
      <c r="C7" s="41">
        <v>42</v>
      </c>
      <c r="D7" s="4">
        <v>37</v>
      </c>
      <c r="E7" s="4">
        <v>37</v>
      </c>
      <c r="F7" s="4">
        <v>3</v>
      </c>
      <c r="G7" s="42">
        <v>42</v>
      </c>
      <c r="H7" s="5">
        <v>100</v>
      </c>
      <c r="I7" s="43">
        <v>42</v>
      </c>
      <c r="J7" s="5">
        <v>100</v>
      </c>
      <c r="K7" s="6">
        <v>100</v>
      </c>
      <c r="L7" s="6">
        <f t="shared" si="0"/>
        <v>90</v>
      </c>
      <c r="M7" s="51">
        <f t="shared" si="1"/>
        <v>100</v>
      </c>
      <c r="N7" s="52">
        <f t="shared" si="2"/>
        <v>97</v>
      </c>
      <c r="O7" s="2">
        <v>3</v>
      </c>
      <c r="P7" s="42">
        <v>42</v>
      </c>
      <c r="Q7" s="7">
        <v>74</v>
      </c>
      <c r="R7" s="8">
        <f t="shared" si="3"/>
        <v>60</v>
      </c>
      <c r="S7" s="8">
        <f t="shared" si="4"/>
        <v>74</v>
      </c>
      <c r="T7" s="52">
        <f t="shared" si="5"/>
        <v>67</v>
      </c>
      <c r="U7" s="2">
        <v>2</v>
      </c>
      <c r="V7" s="2">
        <v>1</v>
      </c>
      <c r="W7" s="42">
        <v>67</v>
      </c>
      <c r="X7" s="9">
        <v>100</v>
      </c>
      <c r="Y7" s="10">
        <f t="shared" si="6"/>
        <v>40</v>
      </c>
      <c r="Z7" s="10">
        <f t="shared" si="6"/>
        <v>20</v>
      </c>
      <c r="AA7" s="12">
        <f t="shared" si="7"/>
        <v>100</v>
      </c>
      <c r="AB7" s="52">
        <f t="shared" si="8"/>
        <v>50</v>
      </c>
      <c r="AC7" s="44">
        <v>42</v>
      </c>
      <c r="AD7" s="44">
        <v>42</v>
      </c>
      <c r="AE7" s="44">
        <v>42</v>
      </c>
      <c r="AF7" s="12">
        <v>100</v>
      </c>
      <c r="AG7" s="12">
        <v>100</v>
      </c>
      <c r="AH7" s="12">
        <v>100</v>
      </c>
      <c r="AI7" s="52">
        <f t="shared" si="9"/>
        <v>100</v>
      </c>
      <c r="AJ7" s="45">
        <v>42</v>
      </c>
      <c r="AK7" s="45">
        <v>42</v>
      </c>
      <c r="AL7" s="45">
        <v>42</v>
      </c>
      <c r="AM7" s="12">
        <v>100</v>
      </c>
      <c r="AN7" s="12">
        <v>100</v>
      </c>
      <c r="AO7" s="12">
        <v>100</v>
      </c>
      <c r="AP7" s="52">
        <f t="shared" si="10"/>
        <v>100</v>
      </c>
      <c r="AQ7" s="53">
        <v>82</v>
      </c>
      <c r="AR7" s="11">
        <f t="shared" si="12"/>
        <v>9</v>
      </c>
    </row>
    <row r="8" spans="1:44">
      <c r="A8" s="2">
        <v>5</v>
      </c>
      <c r="B8" s="3" t="s">
        <v>83</v>
      </c>
      <c r="C8" s="41">
        <v>70</v>
      </c>
      <c r="D8" s="4">
        <v>37</v>
      </c>
      <c r="E8" s="4">
        <v>37</v>
      </c>
      <c r="F8" s="4">
        <v>3</v>
      </c>
      <c r="G8" s="42">
        <v>70</v>
      </c>
      <c r="H8" s="5">
        <v>100</v>
      </c>
      <c r="I8" s="43">
        <v>70</v>
      </c>
      <c r="J8" s="5">
        <v>100</v>
      </c>
      <c r="K8" s="6">
        <v>100</v>
      </c>
      <c r="L8" s="6">
        <f t="shared" si="0"/>
        <v>90</v>
      </c>
      <c r="M8" s="51">
        <f t="shared" si="1"/>
        <v>100</v>
      </c>
      <c r="N8" s="52">
        <f t="shared" si="2"/>
        <v>97</v>
      </c>
      <c r="O8" s="2">
        <v>5</v>
      </c>
      <c r="P8" s="42">
        <v>65</v>
      </c>
      <c r="Q8" s="7">
        <v>63</v>
      </c>
      <c r="R8" s="8">
        <f t="shared" si="3"/>
        <v>100</v>
      </c>
      <c r="S8" s="8">
        <v>93</v>
      </c>
      <c r="T8" s="52">
        <f t="shared" si="5"/>
        <v>97</v>
      </c>
      <c r="U8" s="2">
        <v>3</v>
      </c>
      <c r="V8" s="2">
        <v>2</v>
      </c>
      <c r="W8" s="42">
        <v>70</v>
      </c>
      <c r="X8" s="9">
        <v>100</v>
      </c>
      <c r="Y8" s="10">
        <f t="shared" si="6"/>
        <v>60</v>
      </c>
      <c r="Z8" s="10">
        <f t="shared" si="6"/>
        <v>40</v>
      </c>
      <c r="AA8" s="12">
        <f t="shared" si="7"/>
        <v>100</v>
      </c>
      <c r="AB8" s="52">
        <f t="shared" si="8"/>
        <v>64</v>
      </c>
      <c r="AC8" s="44">
        <v>70</v>
      </c>
      <c r="AD8" s="44">
        <v>70</v>
      </c>
      <c r="AE8" s="44">
        <v>70</v>
      </c>
      <c r="AF8" s="12">
        <v>100</v>
      </c>
      <c r="AG8" s="12">
        <v>100</v>
      </c>
      <c r="AH8" s="12">
        <v>100</v>
      </c>
      <c r="AI8" s="52">
        <f t="shared" si="9"/>
        <v>100</v>
      </c>
      <c r="AJ8" s="45">
        <v>70</v>
      </c>
      <c r="AK8" s="45">
        <v>70</v>
      </c>
      <c r="AL8" s="45">
        <v>70</v>
      </c>
      <c r="AM8" s="12">
        <v>100</v>
      </c>
      <c r="AN8" s="12">
        <v>100</v>
      </c>
      <c r="AO8" s="12">
        <v>100</v>
      </c>
      <c r="AP8" s="52">
        <f t="shared" si="10"/>
        <v>100</v>
      </c>
      <c r="AQ8" s="53">
        <v>91</v>
      </c>
      <c r="AR8" s="11">
        <f t="shared" si="12"/>
        <v>4</v>
      </c>
    </row>
    <row r="9" spans="1:44">
      <c r="A9" s="2">
        <v>6</v>
      </c>
      <c r="B9" s="3" t="s">
        <v>84</v>
      </c>
      <c r="C9" s="41">
        <v>46</v>
      </c>
      <c r="D9" s="4">
        <v>37</v>
      </c>
      <c r="E9" s="4">
        <v>37</v>
      </c>
      <c r="F9" s="4">
        <v>6</v>
      </c>
      <c r="G9" s="42">
        <v>46</v>
      </c>
      <c r="H9" s="5">
        <v>100</v>
      </c>
      <c r="I9" s="43">
        <v>46</v>
      </c>
      <c r="J9" s="5">
        <v>100</v>
      </c>
      <c r="K9" s="6">
        <v>100</v>
      </c>
      <c r="L9" s="6">
        <v>90</v>
      </c>
      <c r="M9" s="51">
        <f t="shared" si="1"/>
        <v>100</v>
      </c>
      <c r="N9" s="52">
        <f t="shared" si="2"/>
        <v>97</v>
      </c>
      <c r="O9" s="2">
        <v>5</v>
      </c>
      <c r="P9" s="42">
        <v>46</v>
      </c>
      <c r="Q9" s="7">
        <v>100</v>
      </c>
      <c r="R9" s="8">
        <f t="shared" si="3"/>
        <v>100</v>
      </c>
      <c r="S9" s="8">
        <f t="shared" si="4"/>
        <v>100</v>
      </c>
      <c r="T9" s="52">
        <f t="shared" si="5"/>
        <v>100</v>
      </c>
      <c r="U9" s="2">
        <v>0</v>
      </c>
      <c r="V9" s="2">
        <v>1</v>
      </c>
      <c r="W9" s="42">
        <v>46</v>
      </c>
      <c r="X9" s="9">
        <v>100</v>
      </c>
      <c r="Y9" s="10">
        <f t="shared" si="6"/>
        <v>0</v>
      </c>
      <c r="Z9" s="10">
        <f t="shared" si="6"/>
        <v>20</v>
      </c>
      <c r="AA9" s="12">
        <f t="shared" si="7"/>
        <v>100</v>
      </c>
      <c r="AB9" s="52">
        <f t="shared" si="8"/>
        <v>38</v>
      </c>
      <c r="AC9" s="44">
        <v>46</v>
      </c>
      <c r="AD9" s="44">
        <v>46</v>
      </c>
      <c r="AE9" s="44">
        <v>46</v>
      </c>
      <c r="AF9" s="12">
        <v>100</v>
      </c>
      <c r="AG9" s="12">
        <v>100</v>
      </c>
      <c r="AH9" s="12">
        <v>100</v>
      </c>
      <c r="AI9" s="52">
        <f t="shared" si="9"/>
        <v>100</v>
      </c>
      <c r="AJ9" s="45">
        <v>46</v>
      </c>
      <c r="AK9" s="45">
        <v>46</v>
      </c>
      <c r="AL9" s="45">
        <v>46</v>
      </c>
      <c r="AM9" s="12">
        <v>100</v>
      </c>
      <c r="AN9" s="12">
        <v>100</v>
      </c>
      <c r="AO9" s="12">
        <v>100</v>
      </c>
      <c r="AP9" s="52">
        <f t="shared" si="10"/>
        <v>100</v>
      </c>
      <c r="AQ9" s="53">
        <f t="shared" si="11"/>
        <v>87</v>
      </c>
      <c r="AR9" s="11">
        <f t="shared" si="12"/>
        <v>7</v>
      </c>
    </row>
    <row r="10" spans="1:44">
      <c r="A10" s="2">
        <v>7</v>
      </c>
      <c r="B10" s="3" t="s">
        <v>85</v>
      </c>
      <c r="C10" s="41">
        <v>35</v>
      </c>
      <c r="D10" s="4">
        <v>37</v>
      </c>
      <c r="E10" s="4">
        <v>37</v>
      </c>
      <c r="F10" s="4">
        <v>6</v>
      </c>
      <c r="G10" s="42">
        <v>35</v>
      </c>
      <c r="H10" s="5">
        <v>100</v>
      </c>
      <c r="I10" s="43">
        <v>35</v>
      </c>
      <c r="J10" s="5">
        <v>100</v>
      </c>
      <c r="K10" s="6">
        <v>100</v>
      </c>
      <c r="L10" s="6">
        <f t="shared" si="0"/>
        <v>100</v>
      </c>
      <c r="M10" s="51">
        <f t="shared" si="1"/>
        <v>100</v>
      </c>
      <c r="N10" s="52">
        <f t="shared" si="2"/>
        <v>100</v>
      </c>
      <c r="O10" s="2">
        <v>4</v>
      </c>
      <c r="P10" s="42">
        <v>30</v>
      </c>
      <c r="Q10" s="7">
        <v>86</v>
      </c>
      <c r="R10" s="8">
        <f t="shared" si="3"/>
        <v>80</v>
      </c>
      <c r="S10" s="8">
        <f t="shared" si="4"/>
        <v>86</v>
      </c>
      <c r="T10" s="52">
        <f t="shared" si="5"/>
        <v>83</v>
      </c>
      <c r="U10" s="2">
        <v>4</v>
      </c>
      <c r="V10" s="2">
        <v>3</v>
      </c>
      <c r="W10" s="42">
        <v>35</v>
      </c>
      <c r="X10" s="9">
        <v>100</v>
      </c>
      <c r="Y10" s="10">
        <f t="shared" si="6"/>
        <v>80</v>
      </c>
      <c r="Z10" s="10">
        <f t="shared" si="6"/>
        <v>60</v>
      </c>
      <c r="AA10" s="12">
        <f t="shared" si="7"/>
        <v>100</v>
      </c>
      <c r="AB10" s="52">
        <f t="shared" si="8"/>
        <v>78</v>
      </c>
      <c r="AC10" s="44">
        <v>31</v>
      </c>
      <c r="AD10" s="44">
        <v>30</v>
      </c>
      <c r="AE10" s="44">
        <v>35</v>
      </c>
      <c r="AF10" s="12">
        <v>91</v>
      </c>
      <c r="AG10" s="12">
        <v>89</v>
      </c>
      <c r="AH10" s="12">
        <v>100</v>
      </c>
      <c r="AI10" s="52">
        <f t="shared" si="9"/>
        <v>92</v>
      </c>
      <c r="AJ10" s="45">
        <v>35</v>
      </c>
      <c r="AK10" s="45">
        <v>35</v>
      </c>
      <c r="AL10" s="45">
        <v>35</v>
      </c>
      <c r="AM10" s="12">
        <v>100</v>
      </c>
      <c r="AN10" s="12">
        <v>100</v>
      </c>
      <c r="AO10" s="12">
        <v>100</v>
      </c>
      <c r="AP10" s="52">
        <f t="shared" si="10"/>
        <v>100</v>
      </c>
      <c r="AQ10" s="53">
        <v>90</v>
      </c>
      <c r="AR10" s="11">
        <f t="shared" si="12"/>
        <v>5</v>
      </c>
    </row>
    <row r="11" spans="1:44">
      <c r="A11" s="2">
        <v>8</v>
      </c>
      <c r="B11" s="3" t="s">
        <v>86</v>
      </c>
      <c r="C11" s="41">
        <v>25</v>
      </c>
      <c r="D11" s="4">
        <v>37</v>
      </c>
      <c r="E11" s="4">
        <v>37</v>
      </c>
      <c r="F11" s="4">
        <v>2</v>
      </c>
      <c r="G11" s="42">
        <v>25</v>
      </c>
      <c r="H11" s="5">
        <v>100</v>
      </c>
      <c r="I11" s="43">
        <v>25</v>
      </c>
      <c r="J11" s="5">
        <v>100</v>
      </c>
      <c r="K11" s="6">
        <v>100</v>
      </c>
      <c r="L11" s="6">
        <v>94</v>
      </c>
      <c r="M11" s="51">
        <f t="shared" si="1"/>
        <v>100</v>
      </c>
      <c r="N11" s="52">
        <v>88</v>
      </c>
      <c r="O11" s="2">
        <v>5</v>
      </c>
      <c r="P11" s="42">
        <v>20</v>
      </c>
      <c r="Q11" s="7">
        <v>81</v>
      </c>
      <c r="R11" s="8">
        <f t="shared" si="3"/>
        <v>100</v>
      </c>
      <c r="S11" s="8">
        <v>80</v>
      </c>
      <c r="T11" s="52">
        <f t="shared" si="5"/>
        <v>90</v>
      </c>
      <c r="U11" s="2">
        <v>0</v>
      </c>
      <c r="V11" s="2">
        <v>1</v>
      </c>
      <c r="W11" s="42">
        <v>25</v>
      </c>
      <c r="X11" s="9">
        <v>100</v>
      </c>
      <c r="Y11" s="10">
        <f t="shared" si="6"/>
        <v>0</v>
      </c>
      <c r="Z11" s="10">
        <f t="shared" si="6"/>
        <v>20</v>
      </c>
      <c r="AA11" s="12">
        <f t="shared" si="7"/>
        <v>100</v>
      </c>
      <c r="AB11" s="52">
        <f t="shared" si="8"/>
        <v>38</v>
      </c>
      <c r="AC11" s="44">
        <v>25</v>
      </c>
      <c r="AD11" s="44">
        <v>25</v>
      </c>
      <c r="AE11" s="44">
        <v>25</v>
      </c>
      <c r="AF11" s="12">
        <v>100</v>
      </c>
      <c r="AG11" s="12">
        <v>100</v>
      </c>
      <c r="AH11" s="12">
        <v>100</v>
      </c>
      <c r="AI11" s="52">
        <f t="shared" si="9"/>
        <v>100</v>
      </c>
      <c r="AJ11" s="45">
        <v>25</v>
      </c>
      <c r="AK11" s="45">
        <v>25</v>
      </c>
      <c r="AL11" s="45">
        <v>22</v>
      </c>
      <c r="AM11" s="12">
        <v>100</v>
      </c>
      <c r="AN11" s="12">
        <v>100</v>
      </c>
      <c r="AO11" s="12">
        <v>88</v>
      </c>
      <c r="AP11" s="52">
        <f t="shared" si="10"/>
        <v>94</v>
      </c>
      <c r="AQ11" s="53">
        <f t="shared" si="11"/>
        <v>82</v>
      </c>
      <c r="AR11" s="11">
        <f t="shared" si="12"/>
        <v>6</v>
      </c>
    </row>
    <row r="12" spans="1:44">
      <c r="A12" s="2">
        <v>9</v>
      </c>
      <c r="B12" s="3" t="s">
        <v>87</v>
      </c>
      <c r="C12" s="41">
        <v>45</v>
      </c>
      <c r="D12" s="4">
        <v>37</v>
      </c>
      <c r="E12" s="4">
        <v>37</v>
      </c>
      <c r="F12" s="4">
        <v>6</v>
      </c>
      <c r="G12" s="42">
        <v>45</v>
      </c>
      <c r="H12" s="5">
        <v>100</v>
      </c>
      <c r="I12" s="43">
        <v>45</v>
      </c>
      <c r="J12" s="5">
        <v>100</v>
      </c>
      <c r="K12" s="6">
        <v>100</v>
      </c>
      <c r="L12" s="6">
        <f t="shared" si="0"/>
        <v>100</v>
      </c>
      <c r="M12" s="51">
        <f t="shared" si="1"/>
        <v>100</v>
      </c>
      <c r="N12" s="52">
        <f t="shared" si="2"/>
        <v>100</v>
      </c>
      <c r="O12" s="2">
        <v>5</v>
      </c>
      <c r="P12" s="42">
        <v>43</v>
      </c>
      <c r="Q12" s="7">
        <v>95</v>
      </c>
      <c r="R12" s="8">
        <f t="shared" si="3"/>
        <v>100</v>
      </c>
      <c r="S12" s="8">
        <f t="shared" si="4"/>
        <v>95</v>
      </c>
      <c r="T12" s="52">
        <f t="shared" si="5"/>
        <v>98</v>
      </c>
      <c r="U12" s="2">
        <v>5</v>
      </c>
      <c r="V12" s="2">
        <v>5</v>
      </c>
      <c r="W12" s="42">
        <v>45</v>
      </c>
      <c r="X12" s="9">
        <v>100</v>
      </c>
      <c r="Y12" s="10">
        <f t="shared" si="6"/>
        <v>100</v>
      </c>
      <c r="Z12" s="10">
        <f t="shared" si="6"/>
        <v>100</v>
      </c>
      <c r="AA12" s="12">
        <f t="shared" si="7"/>
        <v>100</v>
      </c>
      <c r="AB12" s="52">
        <f t="shared" si="8"/>
        <v>100</v>
      </c>
      <c r="AC12" s="44">
        <v>45</v>
      </c>
      <c r="AD12" s="44">
        <v>45</v>
      </c>
      <c r="AE12" s="44">
        <v>45</v>
      </c>
      <c r="AF12" s="12">
        <v>100</v>
      </c>
      <c r="AG12" s="12">
        <v>100</v>
      </c>
      <c r="AH12" s="12">
        <v>100</v>
      </c>
      <c r="AI12" s="52">
        <f t="shared" si="9"/>
        <v>100</v>
      </c>
      <c r="AJ12" s="45">
        <v>45</v>
      </c>
      <c r="AK12" s="45">
        <v>45</v>
      </c>
      <c r="AL12" s="45">
        <v>45</v>
      </c>
      <c r="AM12" s="12">
        <v>100</v>
      </c>
      <c r="AN12" s="12">
        <v>100</v>
      </c>
      <c r="AO12" s="12">
        <v>100</v>
      </c>
      <c r="AP12" s="52">
        <v>100</v>
      </c>
      <c r="AQ12" s="53">
        <v>99</v>
      </c>
      <c r="AR12" s="11">
        <f t="shared" si="12"/>
        <v>1</v>
      </c>
    </row>
    <row r="13" spans="1:44">
      <c r="A13" s="2">
        <v>10</v>
      </c>
      <c r="B13" s="3" t="s">
        <v>88</v>
      </c>
      <c r="C13" s="41">
        <v>100</v>
      </c>
      <c r="D13" s="4">
        <v>29</v>
      </c>
      <c r="E13" s="4">
        <v>29</v>
      </c>
      <c r="F13" s="4">
        <v>6</v>
      </c>
      <c r="G13" s="42">
        <v>100</v>
      </c>
      <c r="H13" s="5">
        <v>100</v>
      </c>
      <c r="I13" s="43">
        <v>100</v>
      </c>
      <c r="J13" s="5">
        <v>100</v>
      </c>
      <c r="K13" s="6">
        <v>78</v>
      </c>
      <c r="L13" s="6">
        <f t="shared" si="0"/>
        <v>100</v>
      </c>
      <c r="M13" s="51">
        <f t="shared" si="1"/>
        <v>100</v>
      </c>
      <c r="N13" s="52">
        <f t="shared" si="2"/>
        <v>93</v>
      </c>
      <c r="O13" s="2">
        <v>5</v>
      </c>
      <c r="P13" s="42">
        <v>100</v>
      </c>
      <c r="Q13" s="7">
        <v>100</v>
      </c>
      <c r="R13" s="8">
        <f t="shared" si="3"/>
        <v>100</v>
      </c>
      <c r="S13" s="8">
        <f t="shared" si="4"/>
        <v>100</v>
      </c>
      <c r="T13" s="52">
        <f t="shared" si="5"/>
        <v>100</v>
      </c>
      <c r="U13" s="2">
        <v>4</v>
      </c>
      <c r="V13" s="2">
        <v>3</v>
      </c>
      <c r="W13" s="42">
        <v>100</v>
      </c>
      <c r="X13" s="9">
        <v>100</v>
      </c>
      <c r="Y13" s="10">
        <f t="shared" si="6"/>
        <v>80</v>
      </c>
      <c r="Z13" s="10">
        <f t="shared" si="6"/>
        <v>60</v>
      </c>
      <c r="AA13" s="12">
        <f t="shared" si="7"/>
        <v>100</v>
      </c>
      <c r="AB13" s="52">
        <f t="shared" si="8"/>
        <v>78</v>
      </c>
      <c r="AC13" s="44">
        <v>100</v>
      </c>
      <c r="AD13" s="44">
        <v>100</v>
      </c>
      <c r="AE13" s="44">
        <v>100</v>
      </c>
      <c r="AF13" s="12">
        <v>100</v>
      </c>
      <c r="AG13" s="12">
        <v>100</v>
      </c>
      <c r="AH13" s="12">
        <v>100</v>
      </c>
      <c r="AI13" s="52">
        <f t="shared" si="9"/>
        <v>100</v>
      </c>
      <c r="AJ13" s="45">
        <v>100</v>
      </c>
      <c r="AK13" s="45">
        <v>100</v>
      </c>
      <c r="AL13" s="45">
        <v>100</v>
      </c>
      <c r="AM13" s="12">
        <v>100</v>
      </c>
      <c r="AN13" s="12">
        <v>100</v>
      </c>
      <c r="AO13" s="12">
        <v>100</v>
      </c>
      <c r="AP13" s="52">
        <f t="shared" si="10"/>
        <v>100</v>
      </c>
      <c r="AQ13" s="53">
        <f t="shared" si="11"/>
        <v>94</v>
      </c>
      <c r="AR13" s="11">
        <f t="shared" si="12"/>
        <v>2</v>
      </c>
    </row>
    <row r="14" spans="1:44">
      <c r="A14" s="2">
        <v>11</v>
      </c>
      <c r="B14" s="3" t="s">
        <v>89</v>
      </c>
      <c r="C14" s="41">
        <v>168</v>
      </c>
      <c r="D14" s="4">
        <v>37</v>
      </c>
      <c r="E14" s="4">
        <v>37</v>
      </c>
      <c r="F14" s="4">
        <v>6</v>
      </c>
      <c r="G14" s="42">
        <v>168</v>
      </c>
      <c r="H14" s="5">
        <v>100</v>
      </c>
      <c r="I14" s="43">
        <v>168</v>
      </c>
      <c r="J14" s="5">
        <v>100</v>
      </c>
      <c r="K14" s="6">
        <v>100</v>
      </c>
      <c r="L14" s="6">
        <f t="shared" si="0"/>
        <v>100</v>
      </c>
      <c r="M14" s="51">
        <f t="shared" si="1"/>
        <v>100</v>
      </c>
      <c r="N14" s="52">
        <f t="shared" si="2"/>
        <v>100</v>
      </c>
      <c r="O14" s="2">
        <v>5</v>
      </c>
      <c r="P14" s="42">
        <v>168</v>
      </c>
      <c r="Q14" s="7">
        <v>96</v>
      </c>
      <c r="R14" s="8">
        <f t="shared" si="3"/>
        <v>100</v>
      </c>
      <c r="S14" s="8">
        <f t="shared" si="4"/>
        <v>96</v>
      </c>
      <c r="T14" s="52">
        <f t="shared" si="5"/>
        <v>98</v>
      </c>
      <c r="U14" s="2">
        <v>5</v>
      </c>
      <c r="V14" s="2">
        <v>3</v>
      </c>
      <c r="W14" s="42">
        <v>168</v>
      </c>
      <c r="X14" s="9">
        <v>100</v>
      </c>
      <c r="Y14" s="10">
        <f t="shared" si="6"/>
        <v>100</v>
      </c>
      <c r="Z14" s="10">
        <f t="shared" si="6"/>
        <v>60</v>
      </c>
      <c r="AA14" s="12">
        <f t="shared" si="7"/>
        <v>100</v>
      </c>
      <c r="AB14" s="52">
        <f t="shared" si="8"/>
        <v>84</v>
      </c>
      <c r="AC14" s="44">
        <v>168</v>
      </c>
      <c r="AD14" s="44">
        <v>168</v>
      </c>
      <c r="AE14" s="44">
        <v>168</v>
      </c>
      <c r="AF14" s="12">
        <v>100</v>
      </c>
      <c r="AG14" s="12">
        <v>100</v>
      </c>
      <c r="AH14" s="12">
        <v>100</v>
      </c>
      <c r="AI14" s="52">
        <f t="shared" si="9"/>
        <v>100</v>
      </c>
      <c r="AJ14" s="45">
        <v>168</v>
      </c>
      <c r="AK14" s="45">
        <v>168</v>
      </c>
      <c r="AL14" s="45">
        <v>168</v>
      </c>
      <c r="AM14" s="12">
        <v>92</v>
      </c>
      <c r="AN14" s="12">
        <v>100</v>
      </c>
      <c r="AO14" s="12">
        <v>100</v>
      </c>
      <c r="AP14" s="52">
        <f t="shared" si="10"/>
        <v>98</v>
      </c>
      <c r="AQ14" s="53">
        <f t="shared" si="11"/>
        <v>96</v>
      </c>
      <c r="AR14" s="11">
        <f t="shared" si="12"/>
        <v>1</v>
      </c>
    </row>
    <row r="15" spans="1:44">
      <c r="A15" s="2">
        <v>12</v>
      </c>
      <c r="B15" s="3" t="s">
        <v>90</v>
      </c>
      <c r="C15" s="41">
        <v>70</v>
      </c>
      <c r="D15" s="4">
        <v>37</v>
      </c>
      <c r="E15" s="4">
        <v>37</v>
      </c>
      <c r="F15" s="4">
        <v>6</v>
      </c>
      <c r="G15" s="42">
        <v>65</v>
      </c>
      <c r="H15" s="5">
        <v>93</v>
      </c>
      <c r="I15" s="43">
        <v>65</v>
      </c>
      <c r="J15" s="5">
        <v>93</v>
      </c>
      <c r="K15" s="6">
        <v>100</v>
      </c>
      <c r="L15" s="6">
        <v>93</v>
      </c>
      <c r="M15" s="51">
        <f t="shared" si="1"/>
        <v>93</v>
      </c>
      <c r="N15" s="52">
        <v>97.2</v>
      </c>
      <c r="O15" s="2">
        <v>5</v>
      </c>
      <c r="P15" s="42">
        <v>70</v>
      </c>
      <c r="Q15" s="7">
        <v>100</v>
      </c>
      <c r="R15" s="8">
        <f t="shared" si="3"/>
        <v>100</v>
      </c>
      <c r="S15" s="8">
        <f t="shared" si="4"/>
        <v>100</v>
      </c>
      <c r="T15" s="52">
        <f t="shared" si="5"/>
        <v>100</v>
      </c>
      <c r="U15" s="2">
        <v>3</v>
      </c>
      <c r="V15" s="2">
        <v>1</v>
      </c>
      <c r="W15" s="42">
        <v>70</v>
      </c>
      <c r="X15" s="9">
        <v>100</v>
      </c>
      <c r="Y15" s="10">
        <f t="shared" si="6"/>
        <v>60</v>
      </c>
      <c r="Z15" s="10">
        <f t="shared" si="6"/>
        <v>20</v>
      </c>
      <c r="AA15" s="12">
        <f t="shared" si="7"/>
        <v>100</v>
      </c>
      <c r="AB15" s="52">
        <f t="shared" si="8"/>
        <v>56</v>
      </c>
      <c r="AC15" s="44">
        <v>70</v>
      </c>
      <c r="AD15" s="44">
        <v>70</v>
      </c>
      <c r="AE15" s="44">
        <v>70</v>
      </c>
      <c r="AF15" s="12">
        <v>100</v>
      </c>
      <c r="AG15" s="12">
        <v>100</v>
      </c>
      <c r="AH15" s="12">
        <v>100</v>
      </c>
      <c r="AI15" s="52">
        <f t="shared" si="9"/>
        <v>100</v>
      </c>
      <c r="AJ15" s="45">
        <v>70</v>
      </c>
      <c r="AK15" s="45">
        <v>70</v>
      </c>
      <c r="AL15" s="45">
        <v>70</v>
      </c>
      <c r="AM15" s="12">
        <v>100</v>
      </c>
      <c r="AN15" s="12">
        <v>100</v>
      </c>
      <c r="AO15" s="12">
        <v>100</v>
      </c>
      <c r="AP15" s="52">
        <f t="shared" si="10"/>
        <v>100</v>
      </c>
      <c r="AQ15" s="53">
        <v>90</v>
      </c>
      <c r="AR15" s="11">
        <f t="shared" si="12"/>
        <v>2</v>
      </c>
    </row>
    <row r="16" spans="1:44">
      <c r="A16" s="2">
        <v>13</v>
      </c>
      <c r="B16" s="3" t="s">
        <v>91</v>
      </c>
      <c r="C16" s="41">
        <v>550</v>
      </c>
      <c r="D16" s="4">
        <v>26</v>
      </c>
      <c r="E16" s="4">
        <v>31</v>
      </c>
      <c r="F16" s="4">
        <v>3</v>
      </c>
      <c r="G16" s="42">
        <v>550</v>
      </c>
      <c r="H16" s="5">
        <v>100</v>
      </c>
      <c r="I16" s="43">
        <v>550</v>
      </c>
      <c r="J16" s="5">
        <v>100</v>
      </c>
      <c r="K16" s="6">
        <v>77</v>
      </c>
      <c r="L16" s="6">
        <f t="shared" si="0"/>
        <v>90</v>
      </c>
      <c r="M16" s="51">
        <f t="shared" si="1"/>
        <v>100</v>
      </c>
      <c r="N16" s="52">
        <f t="shared" si="2"/>
        <v>90</v>
      </c>
      <c r="O16" s="2">
        <v>5</v>
      </c>
      <c r="P16" s="42">
        <v>390</v>
      </c>
      <c r="Q16" s="7">
        <v>71</v>
      </c>
      <c r="R16" s="8">
        <f t="shared" si="3"/>
        <v>100</v>
      </c>
      <c r="S16" s="8">
        <f t="shared" si="4"/>
        <v>71</v>
      </c>
      <c r="T16" s="52">
        <f t="shared" si="5"/>
        <v>86</v>
      </c>
      <c r="U16" s="2">
        <v>4</v>
      </c>
      <c r="V16" s="2">
        <v>3</v>
      </c>
      <c r="W16" s="42">
        <v>550</v>
      </c>
      <c r="X16" s="9">
        <v>100</v>
      </c>
      <c r="Y16" s="10">
        <f t="shared" si="6"/>
        <v>80</v>
      </c>
      <c r="Z16" s="10">
        <f t="shared" si="6"/>
        <v>60</v>
      </c>
      <c r="AA16" s="12">
        <f t="shared" si="7"/>
        <v>100</v>
      </c>
      <c r="AB16" s="52">
        <f t="shared" si="8"/>
        <v>78</v>
      </c>
      <c r="AC16" s="44">
        <v>550</v>
      </c>
      <c r="AD16" s="44">
        <v>550</v>
      </c>
      <c r="AE16" s="44">
        <v>550</v>
      </c>
      <c r="AF16" s="12">
        <v>100</v>
      </c>
      <c r="AG16" s="12">
        <v>100</v>
      </c>
      <c r="AH16" s="12">
        <v>100</v>
      </c>
      <c r="AI16" s="52">
        <f t="shared" si="9"/>
        <v>100</v>
      </c>
      <c r="AJ16" s="45">
        <v>550</v>
      </c>
      <c r="AK16" s="45">
        <v>550</v>
      </c>
      <c r="AL16" s="45">
        <v>550</v>
      </c>
      <c r="AM16" s="12">
        <v>100</v>
      </c>
      <c r="AN16" s="12">
        <v>100</v>
      </c>
      <c r="AO16" s="12">
        <v>100</v>
      </c>
      <c r="AP16" s="52">
        <f t="shared" si="10"/>
        <v>100</v>
      </c>
      <c r="AQ16" s="53">
        <f t="shared" si="11"/>
        <v>91</v>
      </c>
      <c r="AR16" s="11">
        <f t="shared" si="12"/>
        <v>1</v>
      </c>
    </row>
  </sheetData>
  <sortState ref="A3:AM16">
    <sortCondition ref="A3:A16"/>
  </sortState>
  <mergeCells count="40">
    <mergeCell ref="AR2:AR3"/>
    <mergeCell ref="T1:T3"/>
    <mergeCell ref="AB1:AB3"/>
    <mergeCell ref="U2:U3"/>
    <mergeCell ref="V2:V3"/>
    <mergeCell ref="W2:X2"/>
    <mergeCell ref="Y2:Y3"/>
    <mergeCell ref="Z2:Z3"/>
    <mergeCell ref="AA2:AA3"/>
    <mergeCell ref="AN2:AN3"/>
    <mergeCell ref="AO2:AO3"/>
    <mergeCell ref="AI1:AI3"/>
    <mergeCell ref="AP1:AP3"/>
    <mergeCell ref="AQ2:AQ3"/>
    <mergeCell ref="AQ1:AR1"/>
    <mergeCell ref="U1:AA1"/>
    <mergeCell ref="A1:A3"/>
    <mergeCell ref="B1:B3"/>
    <mergeCell ref="C1:C3"/>
    <mergeCell ref="D2:D3"/>
    <mergeCell ref="E2:E3"/>
    <mergeCell ref="AC1:AH1"/>
    <mergeCell ref="AJ1:AO1"/>
    <mergeCell ref="AF2:AF3"/>
    <mergeCell ref="AG2:AG3"/>
    <mergeCell ref="AH2:AH3"/>
    <mergeCell ref="AM2:AM3"/>
    <mergeCell ref="O2:O3"/>
    <mergeCell ref="P2:Q2"/>
    <mergeCell ref="R2:R3"/>
    <mergeCell ref="O1:S1"/>
    <mergeCell ref="F2:F3"/>
    <mergeCell ref="D1:M1"/>
    <mergeCell ref="M2:M3"/>
    <mergeCell ref="G2:H2"/>
    <mergeCell ref="I2:J2"/>
    <mergeCell ref="K2:K3"/>
    <mergeCell ref="L2:L3"/>
    <mergeCell ref="S2:S3"/>
    <mergeCell ref="N1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B1" sqref="B1"/>
    </sheetView>
  </sheetViews>
  <sheetFormatPr defaultRowHeight="15"/>
  <cols>
    <col min="1" max="1" width="10.140625" style="25" customWidth="1"/>
    <col min="2" max="2" width="12.5703125" style="13" customWidth="1"/>
    <col min="3" max="3" width="14.7109375" style="13" customWidth="1"/>
    <col min="4" max="4" width="55.140625" style="13" customWidth="1"/>
    <col min="5" max="7" width="9.140625" style="13"/>
    <col min="8" max="10" width="9.140625" style="1"/>
    <col min="11" max="16384" width="9.140625" style="13"/>
  </cols>
  <sheetData>
    <row r="1" spans="1:13">
      <c r="A1" s="19" t="s">
        <v>45</v>
      </c>
      <c r="B1" s="20" t="s">
        <v>46</v>
      </c>
      <c r="C1" s="21"/>
      <c r="D1" s="22"/>
      <c r="M1" s="1"/>
    </row>
    <row r="2" spans="1:13">
      <c r="A2" s="23" t="s">
        <v>2</v>
      </c>
      <c r="B2" s="24"/>
      <c r="C2" s="24"/>
      <c r="D2" s="24"/>
      <c r="M2" s="1"/>
    </row>
    <row r="3" spans="1:13">
      <c r="B3" s="26" t="s">
        <v>17</v>
      </c>
      <c r="C3" s="26" t="s">
        <v>47</v>
      </c>
      <c r="M3" s="1"/>
    </row>
    <row r="4" spans="1:13">
      <c r="B4" s="27"/>
      <c r="C4" s="28" t="s">
        <v>12</v>
      </c>
      <c r="D4" s="13" t="s">
        <v>48</v>
      </c>
      <c r="M4" s="1"/>
    </row>
    <row r="5" spans="1:13">
      <c r="B5" s="27"/>
      <c r="C5" s="28" t="s">
        <v>13</v>
      </c>
      <c r="D5" s="28" t="s">
        <v>49</v>
      </c>
      <c r="M5" s="1"/>
    </row>
    <row r="6" spans="1:13">
      <c r="B6" s="26" t="s">
        <v>18</v>
      </c>
      <c r="C6" s="27" t="s">
        <v>50</v>
      </c>
      <c r="D6" s="28"/>
      <c r="M6" s="1"/>
    </row>
    <row r="7" spans="1:13">
      <c r="B7" s="27"/>
      <c r="C7" s="28" t="s">
        <v>14</v>
      </c>
      <c r="D7" s="28" t="s">
        <v>51</v>
      </c>
      <c r="M7" s="1"/>
    </row>
    <row r="8" spans="1:13">
      <c r="B8" s="26" t="s">
        <v>19</v>
      </c>
      <c r="C8" s="26" t="s">
        <v>52</v>
      </c>
      <c r="M8" s="1"/>
    </row>
    <row r="9" spans="1:13">
      <c r="A9" s="29"/>
      <c r="C9" s="30" t="s">
        <v>15</v>
      </c>
      <c r="D9" s="13" t="s">
        <v>74</v>
      </c>
      <c r="M9" s="1"/>
    </row>
    <row r="10" spans="1:13">
      <c r="A10" s="29"/>
      <c r="B10" s="27"/>
      <c r="C10" s="30" t="s">
        <v>16</v>
      </c>
      <c r="D10" s="13" t="s">
        <v>75</v>
      </c>
      <c r="M10" s="1"/>
    </row>
    <row r="11" spans="1:13">
      <c r="A11" s="23" t="s">
        <v>3</v>
      </c>
      <c r="B11" s="31"/>
      <c r="C11" s="32"/>
      <c r="D11" s="24"/>
      <c r="M11" s="1"/>
    </row>
    <row r="12" spans="1:13">
      <c r="B12" s="26" t="s">
        <v>22</v>
      </c>
      <c r="C12" s="26" t="s">
        <v>53</v>
      </c>
      <c r="M12" s="1"/>
    </row>
    <row r="13" spans="1:13">
      <c r="A13" s="29"/>
      <c r="B13" s="26"/>
      <c r="C13" s="28" t="s">
        <v>20</v>
      </c>
      <c r="D13" s="28" t="s">
        <v>54</v>
      </c>
      <c r="M13" s="1"/>
    </row>
    <row r="14" spans="1:13">
      <c r="A14" s="29"/>
      <c r="B14" s="26" t="s">
        <v>23</v>
      </c>
      <c r="C14" s="26" t="s">
        <v>55</v>
      </c>
      <c r="M14" s="1"/>
    </row>
    <row r="15" spans="1:13">
      <c r="A15" s="29"/>
      <c r="B15" s="26"/>
      <c r="C15" s="33" t="s">
        <v>21</v>
      </c>
      <c r="D15" s="33" t="s">
        <v>56</v>
      </c>
      <c r="M15" s="1"/>
    </row>
    <row r="16" spans="1:13">
      <c r="A16" s="54" t="s">
        <v>5</v>
      </c>
      <c r="B16" s="34"/>
      <c r="C16" s="35"/>
      <c r="D16" s="35"/>
      <c r="M16" s="1"/>
    </row>
    <row r="17" spans="1:13">
      <c r="B17" s="26" t="s">
        <v>27</v>
      </c>
      <c r="C17" s="26" t="s">
        <v>57</v>
      </c>
      <c r="M17" s="1"/>
    </row>
    <row r="18" spans="1:13">
      <c r="A18" s="29"/>
      <c r="B18" s="26"/>
      <c r="C18" s="28" t="s">
        <v>24</v>
      </c>
      <c r="D18" s="13" t="s">
        <v>58</v>
      </c>
      <c r="M18" s="1"/>
    </row>
    <row r="19" spans="1:13">
      <c r="A19" s="29"/>
      <c r="B19" s="26" t="s">
        <v>28</v>
      </c>
      <c r="C19" s="26" t="s">
        <v>59</v>
      </c>
      <c r="M19" s="1"/>
    </row>
    <row r="20" spans="1:13">
      <c r="A20" s="29"/>
      <c r="B20" s="26"/>
      <c r="C20" s="28" t="s">
        <v>25</v>
      </c>
      <c r="D20" s="28" t="s">
        <v>60</v>
      </c>
      <c r="M20" s="1"/>
    </row>
    <row r="21" spans="1:13">
      <c r="A21" s="29"/>
      <c r="B21" s="26" t="s">
        <v>29</v>
      </c>
      <c r="C21" s="26" t="s">
        <v>61</v>
      </c>
      <c r="M21" s="1"/>
    </row>
    <row r="22" spans="1:13">
      <c r="A22" s="29"/>
      <c r="B22" s="26"/>
      <c r="C22" s="28" t="s">
        <v>26</v>
      </c>
      <c r="D22" s="28" t="s">
        <v>62</v>
      </c>
      <c r="M22" s="1"/>
    </row>
    <row r="23" spans="1:13">
      <c r="A23" s="54" t="s">
        <v>7</v>
      </c>
      <c r="B23" s="34"/>
      <c r="C23" s="36"/>
      <c r="D23" s="36"/>
      <c r="M23" s="1"/>
    </row>
    <row r="24" spans="1:13">
      <c r="B24" s="26" t="s">
        <v>33</v>
      </c>
      <c r="C24" s="26" t="s">
        <v>63</v>
      </c>
      <c r="M24" s="1"/>
    </row>
    <row r="25" spans="1:13">
      <c r="A25" s="29"/>
      <c r="B25" s="26"/>
      <c r="C25" s="33" t="s">
        <v>30</v>
      </c>
      <c r="D25" s="33" t="s">
        <v>64</v>
      </c>
      <c r="M25" s="1"/>
    </row>
    <row r="26" spans="1:13">
      <c r="A26" s="29"/>
      <c r="B26" s="26" t="s">
        <v>34</v>
      </c>
      <c r="C26" s="26" t="s">
        <v>65</v>
      </c>
      <c r="M26" s="1"/>
    </row>
    <row r="27" spans="1:13">
      <c r="A27" s="29"/>
      <c r="B27" s="26"/>
      <c r="C27" s="33" t="s">
        <v>31</v>
      </c>
      <c r="D27" s="33" t="s">
        <v>66</v>
      </c>
      <c r="M27" s="1"/>
    </row>
    <row r="28" spans="1:13">
      <c r="A28" s="29"/>
      <c r="B28" s="26" t="s">
        <v>35</v>
      </c>
      <c r="C28" s="26" t="s">
        <v>67</v>
      </c>
      <c r="M28" s="1"/>
    </row>
    <row r="29" spans="1:13">
      <c r="A29" s="29"/>
      <c r="B29" s="26"/>
      <c r="C29" s="33" t="s">
        <v>32</v>
      </c>
      <c r="D29" s="33" t="s">
        <v>68</v>
      </c>
      <c r="M29" s="1"/>
    </row>
    <row r="30" spans="1:13">
      <c r="A30" s="54" t="s">
        <v>9</v>
      </c>
      <c r="B30" s="34"/>
      <c r="C30" s="35"/>
      <c r="D30" s="35"/>
      <c r="M30" s="1"/>
    </row>
    <row r="31" spans="1:13">
      <c r="B31" s="26" t="s">
        <v>39</v>
      </c>
      <c r="C31" s="26" t="s">
        <v>69</v>
      </c>
    </row>
    <row r="32" spans="1:13">
      <c r="A32" s="29"/>
      <c r="B32" s="26"/>
      <c r="C32" s="33" t="s">
        <v>36</v>
      </c>
      <c r="D32" s="33" t="s">
        <v>70</v>
      </c>
    </row>
    <row r="33" spans="1:9">
      <c r="A33" s="29"/>
      <c r="B33" s="26" t="s">
        <v>40</v>
      </c>
      <c r="C33" s="26" t="s">
        <v>71</v>
      </c>
    </row>
    <row r="34" spans="1:9">
      <c r="A34" s="29"/>
      <c r="B34" s="26" t="s">
        <v>41</v>
      </c>
      <c r="C34" s="27" t="s">
        <v>72</v>
      </c>
    </row>
    <row r="35" spans="1:9">
      <c r="A35" s="29"/>
      <c r="C35" s="33" t="s">
        <v>38</v>
      </c>
      <c r="D35" s="13" t="s">
        <v>73</v>
      </c>
    </row>
    <row r="36" spans="1:9">
      <c r="A36" s="29"/>
    </row>
    <row r="37" spans="1:9">
      <c r="A37" s="37"/>
      <c r="B37" s="38"/>
      <c r="C37" s="38"/>
    </row>
    <row r="38" spans="1:9">
      <c r="A38" s="29"/>
      <c r="B38" s="39"/>
      <c r="C38" s="39"/>
    </row>
    <row r="39" spans="1:9">
      <c r="A39" s="29"/>
      <c r="B39" s="39"/>
      <c r="C39" s="39"/>
    </row>
    <row r="44" spans="1:9">
      <c r="I44" s="4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описание</vt:lpstr>
    </vt:vector>
  </TitlesOfParts>
  <Company>ООО АктивМаркетинг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Андрей</cp:lastModifiedBy>
  <cp:lastPrinted>2019-06-17T05:26:53Z</cp:lastPrinted>
  <dcterms:created xsi:type="dcterms:W3CDTF">2019-06-09T22:16:24Z</dcterms:created>
  <dcterms:modified xsi:type="dcterms:W3CDTF">2020-04-09T07:41:56Z</dcterms:modified>
</cp:coreProperties>
</file>